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8448" windowHeight="5976" activeTab="0"/>
  </bookViews>
  <sheets>
    <sheet name="TAVOLA" sheetId="1" r:id="rId1"/>
    <sheet name="fitti con Palazzo Giustizia" sheetId="2" r:id="rId2"/>
  </sheets>
  <externalReferences>
    <externalReference r:id="rId5"/>
  </externalReferences>
  <definedNames>
    <definedName name="_xlnm.Print_Area" localSheetId="1">'fitti con Palazzo Giustizia'!$A$6:$H$28</definedName>
    <definedName name="_xlnm.Print_Area" localSheetId="0">'TAVOLA'!$A$1:$K$17</definedName>
    <definedName name="CRITERIO6014">'TAVOLA'!#REF!</definedName>
    <definedName name="CRITERIO6015">'TAVOLA'!#REF!</definedName>
    <definedName name="CRITERIO6016">'TAVOLA'!#REF!</definedName>
    <definedName name="CRITERIO6017">'TAVOLA'!#REF!</definedName>
    <definedName name="CRITERIO6019">'TAVOLA'!#REF!</definedName>
    <definedName name="CRITERIO6020">'TAVOLA'!#REF!</definedName>
    <definedName name="DBASE">'[1]FILE'!$A$1:$N$7</definedName>
  </definedNames>
  <calcPr fullCalcOnLoad="1"/>
</workbook>
</file>

<file path=xl/sharedStrings.xml><?xml version="1.0" encoding="utf-8"?>
<sst xmlns="http://schemas.openxmlformats.org/spreadsheetml/2006/main" count="27" uniqueCount="17">
  <si>
    <t>TOTALE</t>
  </si>
  <si>
    <t>TOTALE GENERALE</t>
  </si>
  <si>
    <t>CONS</t>
  </si>
  <si>
    <t>(in migliaia di €)</t>
  </si>
  <si>
    <t>PATRIMONIO</t>
  </si>
  <si>
    <t>UFFICI GIUDIZIARI</t>
  </si>
  <si>
    <t>TORRE C SEDE UNIFICATA</t>
  </si>
  <si>
    <t>CAPITOLO FITTI SEDE UNICA U14400-050</t>
  </si>
  <si>
    <t>CAPITOLO PER GIUSTIZIA U15800-000</t>
  </si>
  <si>
    <t>di cui per Sede Unificata (Torre C)</t>
  </si>
  <si>
    <t>UFFICI/ ALTRE SEDI COMUNE</t>
  </si>
  <si>
    <t>di cui per nidi, scuola dell'infanzia/altro istruzione</t>
  </si>
  <si>
    <t>di cui per musei, biblioteche, teatri/altro cultura</t>
  </si>
  <si>
    <t>SISTEMA CULTURALE E GIOVANI</t>
  </si>
  <si>
    <t>AREA AFFARI ISTITUZIONALI E QUARTIERI</t>
  </si>
  <si>
    <t>QUARTIERE NAVILE</t>
  </si>
  <si>
    <t xml:space="preserve">FITTI: SERIE STORICA (2003-2012) 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</si>
</sst>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0.0"/>
    <numFmt numFmtId="179" formatCode="0.000"/>
    <numFmt numFmtId="180" formatCode="0.0%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12"/>
      <color indexed="8"/>
      <name val="Verdana"/>
      <family val="2"/>
    </font>
    <font>
      <sz val="12"/>
      <color indexed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2"/>
      <color indexed="9"/>
      <name val="Verdana"/>
      <family val="2"/>
    </font>
    <font>
      <sz val="12"/>
      <color indexed="62"/>
      <name val="Verdana"/>
      <family val="2"/>
    </font>
    <font>
      <sz val="12"/>
      <color indexed="19"/>
      <name val="Verdana"/>
      <family val="2"/>
    </font>
    <font>
      <b/>
      <sz val="12"/>
      <color indexed="63"/>
      <name val="Verdana"/>
      <family val="2"/>
    </font>
    <font>
      <i/>
      <sz val="12"/>
      <color indexed="23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2"/>
      <color indexed="8"/>
      <name val="Verdana"/>
      <family val="2"/>
    </font>
    <font>
      <sz val="12"/>
      <color indexed="20"/>
      <name val="Verdana"/>
      <family val="2"/>
    </font>
    <font>
      <sz val="12"/>
      <color indexed="17"/>
      <name val="Verdana"/>
      <family val="2"/>
    </font>
    <font>
      <sz val="8.2"/>
      <color indexed="8"/>
      <name val="Arial"/>
      <family val="2"/>
    </font>
    <font>
      <sz val="12"/>
      <color theme="1"/>
      <name val="Verdana"/>
      <family val="2"/>
    </font>
    <font>
      <sz val="12"/>
      <color theme="0"/>
      <name val="Verdana"/>
      <family val="2"/>
    </font>
    <font>
      <b/>
      <sz val="12"/>
      <color rgb="FFFA7D00"/>
      <name val="Verdana"/>
      <family val="2"/>
    </font>
    <font>
      <sz val="12"/>
      <color rgb="FFFA7D00"/>
      <name val="Verdana"/>
      <family val="2"/>
    </font>
    <font>
      <b/>
      <sz val="12"/>
      <color theme="0"/>
      <name val="Verdana"/>
      <family val="2"/>
    </font>
    <font>
      <sz val="12"/>
      <color rgb="FF3F3F76"/>
      <name val="Verdana"/>
      <family val="2"/>
    </font>
    <font>
      <sz val="12"/>
      <color rgb="FF9C6500"/>
      <name val="Verdana"/>
      <family val="2"/>
    </font>
    <font>
      <b/>
      <sz val="12"/>
      <color rgb="FF3F3F3F"/>
      <name val="Verdana"/>
      <family val="2"/>
    </font>
    <font>
      <sz val="12"/>
      <color rgb="FFFF0000"/>
      <name val="Verdana"/>
      <family val="2"/>
    </font>
    <font>
      <i/>
      <sz val="12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2"/>
      <color theme="1"/>
      <name val="Verdana"/>
      <family val="2"/>
    </font>
    <font>
      <sz val="12"/>
      <color rgb="FF9C0006"/>
      <name val="Verdana"/>
      <family val="2"/>
    </font>
    <font>
      <sz val="12"/>
      <color rgb="FF0061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1" fontId="0" fillId="0" borderId="0" xfId="46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" fontId="4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 vertical="top"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 quotePrefix="1">
      <alignment horizont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1" xfId="36" applyFont="1" applyBorder="1" applyAlignment="1" applyProtection="1">
      <alignment/>
      <protection/>
    </xf>
    <xf numFmtId="3" fontId="1" fillId="0" borderId="11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45"/>
          <c:w val="0.96975"/>
          <c:h val="0.86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'fitti con Palazzo Giustizia'!$A$2</c:f>
              <c:strCache>
                <c:ptCount val="1"/>
                <c:pt idx="0">
                  <c:v>UFFICI/ ALTRE SEDI COMUNE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'fitti con Palazzo Giustizia'!$B$1:$K$1</c:f>
              <c:numCache/>
            </c:numRef>
          </c:cat>
          <c:val>
            <c:numRef>
              <c:f>'fitti con Palazzo Giustizia'!$B$2:$K$2</c:f>
              <c:numCache/>
            </c:numRef>
          </c:val>
        </c:ser>
        <c:ser>
          <c:idx val="1"/>
          <c:order val="1"/>
          <c:tx>
            <c:strRef>
              <c:f>'fitti con Palazzo Giustizia'!$A$3</c:f>
              <c:strCache>
                <c:ptCount val="1"/>
                <c:pt idx="0">
                  <c:v>TORRE C SEDE UNIFICATA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'fitti con Palazzo Giustizia'!$B$1:$K$1</c:f>
              <c:numCache/>
            </c:numRef>
          </c:cat>
          <c:val>
            <c:numRef>
              <c:f>'fitti con Palazzo Giustizia'!$B$3:$K$3</c:f>
              <c:numCache/>
            </c:numRef>
          </c:val>
        </c:ser>
        <c:ser>
          <c:idx val="2"/>
          <c:order val="2"/>
          <c:tx>
            <c:strRef>
              <c:f>'fitti con Palazzo Giustizia'!$A$4</c:f>
              <c:strCache>
                <c:ptCount val="1"/>
                <c:pt idx="0">
                  <c:v>UFFICI GIUDIZIARI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'fitti con Palazzo Giustizia'!$B$1:$K$1</c:f>
              <c:numCache/>
            </c:numRef>
          </c:cat>
          <c:val>
            <c:numRef>
              <c:f>'fitti con Palazzo Giustizia'!$B$4:$K$4</c:f>
              <c:numCache/>
            </c:numRef>
          </c:val>
        </c:ser>
        <c:overlap val="100"/>
        <c:axId val="43516313"/>
        <c:axId val="56102498"/>
      </c:barChart>
      <c:catAx>
        <c:axId val="4351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02498"/>
        <c:crosses val="autoZero"/>
        <c:auto val="1"/>
        <c:lblOffset val="100"/>
        <c:tickLblSkip val="1"/>
        <c:noMultiLvlLbl val="0"/>
      </c:catAx>
      <c:valAx>
        <c:axId val="56102498"/>
        <c:scaling>
          <c:orientation val="minMax"/>
          <c:max val="1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16313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"/>
          <c:y val="0.91375"/>
          <c:w val="0.790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6</xdr:row>
      <xdr:rowOff>0</xdr:rowOff>
    </xdr:from>
    <xdr:to>
      <xdr:col>10</xdr:col>
      <xdr:colOff>200025</xdr:colOff>
      <xdr:row>26</xdr:row>
      <xdr:rowOff>95250</xdr:rowOff>
    </xdr:to>
    <xdr:graphicFrame>
      <xdr:nvGraphicFramePr>
        <xdr:cNvPr id="1" name="Grafico 2"/>
        <xdr:cNvGraphicFramePr/>
      </xdr:nvGraphicFramePr>
      <xdr:xfrm>
        <a:off x="1038225" y="971550"/>
        <a:ext cx="6467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2002\Cons2001\uscite\fi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44</v>
          </cell>
          <cell r="C2" t="str">
            <v>Patrimonio                                                  </v>
          </cell>
          <cell r="D2">
            <v>4</v>
          </cell>
          <cell r="E2">
            <v>6014</v>
          </cell>
          <cell r="F2" t="str">
            <v>FITTI REALI PER UFFICI COMUNALI                             </v>
          </cell>
          <cell r="G2">
            <v>1745000000</v>
          </cell>
          <cell r="H2">
            <v>1823000000</v>
          </cell>
          <cell r="I2">
            <v>1823000000</v>
          </cell>
          <cell r="J2">
            <v>1678772072</v>
          </cell>
          <cell r="K2">
            <v>44440786</v>
          </cell>
          <cell r="L2">
            <v>2006000000</v>
          </cell>
          <cell r="M2">
            <v>0</v>
          </cell>
          <cell r="N2">
            <v>1822999966</v>
          </cell>
        </row>
        <row r="3">
          <cell r="A3" t="str">
            <v>CDG6 </v>
          </cell>
          <cell r="B3">
            <v>44</v>
          </cell>
          <cell r="C3" t="str">
            <v>Patrimonio                                                  </v>
          </cell>
          <cell r="D3">
            <v>4</v>
          </cell>
          <cell r="E3">
            <v>6015</v>
          </cell>
          <cell r="F3" t="str">
            <v>FITTI REALI PER SERVIZI COMUNALI                            </v>
          </cell>
          <cell r="G3">
            <v>4744000000</v>
          </cell>
          <cell r="H3">
            <v>4734000000</v>
          </cell>
          <cell r="I3">
            <v>4734000000</v>
          </cell>
          <cell r="J3">
            <v>4598080342</v>
          </cell>
          <cell r="K3">
            <v>354795860</v>
          </cell>
          <cell r="L3">
            <v>4801000000</v>
          </cell>
          <cell r="M3">
            <v>0</v>
          </cell>
          <cell r="N3">
            <v>4734000020</v>
          </cell>
        </row>
        <row r="4">
          <cell r="A4" t="str">
            <v>CDG6 </v>
          </cell>
          <cell r="B4">
            <v>44</v>
          </cell>
          <cell r="C4" t="str">
            <v>Patrimonio                                                  </v>
          </cell>
          <cell r="D4">
            <v>4</v>
          </cell>
          <cell r="E4">
            <v>6016</v>
          </cell>
          <cell r="F4" t="str">
            <v>FITTI REALI PER PUBBLICA ISTRUZIONE                         </v>
          </cell>
          <cell r="G4">
            <v>211000000</v>
          </cell>
          <cell r="H4">
            <v>211000000</v>
          </cell>
          <cell r="I4">
            <v>211000000</v>
          </cell>
          <cell r="J4">
            <v>209565008</v>
          </cell>
          <cell r="K4">
            <v>0</v>
          </cell>
          <cell r="L4">
            <v>211000000</v>
          </cell>
          <cell r="M4">
            <v>0</v>
          </cell>
          <cell r="N4">
            <v>211000008</v>
          </cell>
        </row>
        <row r="5">
          <cell r="A5" t="str">
            <v>CDG6 </v>
          </cell>
          <cell r="B5">
            <v>44</v>
          </cell>
          <cell r="C5" t="str">
            <v>Patrimonio                                                  </v>
          </cell>
          <cell r="D5">
            <v>4</v>
          </cell>
          <cell r="E5">
            <v>6017</v>
          </cell>
          <cell r="F5" t="str">
            <v>FITTI REALI PER GIUSTIZIA                                   </v>
          </cell>
          <cell r="G5">
            <v>4480000000</v>
          </cell>
          <cell r="H5">
            <v>4412000000</v>
          </cell>
          <cell r="I5">
            <v>4412000000</v>
          </cell>
          <cell r="J5">
            <v>4264984236</v>
          </cell>
          <cell r="K5">
            <v>149303231</v>
          </cell>
          <cell r="L5">
            <v>4412000000</v>
          </cell>
          <cell r="M5">
            <v>0</v>
          </cell>
          <cell r="N5">
            <v>4412000002</v>
          </cell>
        </row>
        <row r="6">
          <cell r="A6" t="str">
            <v>CDG6 </v>
          </cell>
          <cell r="B6">
            <v>44</v>
          </cell>
          <cell r="C6" t="str">
            <v>Patrimonio                                                  </v>
          </cell>
          <cell r="D6">
            <v>4</v>
          </cell>
          <cell r="E6">
            <v>6019</v>
          </cell>
          <cell r="F6" t="str">
            <v>FITTI REALI PER FUNZIONI DELEGATE                           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CDG6 </v>
          </cell>
          <cell r="B7">
            <v>44</v>
          </cell>
          <cell r="C7" t="str">
            <v>Patrimonio                                                  </v>
          </cell>
          <cell r="D7">
            <v>4</v>
          </cell>
          <cell r="E7">
            <v>6020</v>
          </cell>
          <cell r="F7" t="str">
            <v>FITTI REALI PER ALTRI ENTI                                  </v>
          </cell>
          <cell r="G7">
            <v>370000000</v>
          </cell>
          <cell r="H7">
            <v>370000000</v>
          </cell>
          <cell r="I7">
            <v>370000000</v>
          </cell>
          <cell r="J7">
            <v>357911055</v>
          </cell>
          <cell r="K7">
            <v>169616511</v>
          </cell>
          <cell r="L7">
            <v>500000000</v>
          </cell>
          <cell r="M7">
            <v>0</v>
          </cell>
          <cell r="N7">
            <v>369999995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38.57421875" style="0" customWidth="1"/>
    <col min="2" max="11" width="7.7109375" style="0" customWidth="1"/>
  </cols>
  <sheetData>
    <row r="1" spans="1:6" ht="12.75">
      <c r="A1" s="18" t="s">
        <v>16</v>
      </c>
      <c r="B1" s="2"/>
      <c r="C1" s="3"/>
      <c r="D1" s="3"/>
      <c r="E1" s="3"/>
      <c r="F1" s="4" t="s">
        <v>3</v>
      </c>
    </row>
    <row r="2" spans="1:4" ht="12.75">
      <c r="A2" s="2"/>
      <c r="B2" s="12"/>
      <c r="C2" s="13"/>
      <c r="D2" s="13"/>
    </row>
    <row r="3" spans="1:11" ht="12.75">
      <c r="A3" s="2"/>
      <c r="B3" s="5" t="s">
        <v>2</v>
      </c>
      <c r="C3" s="5" t="s">
        <v>2</v>
      </c>
      <c r="D3" s="5" t="s">
        <v>2</v>
      </c>
      <c r="E3" s="5" t="s">
        <v>2</v>
      </c>
      <c r="F3" s="5" t="s">
        <v>2</v>
      </c>
      <c r="G3" s="5" t="s">
        <v>2</v>
      </c>
      <c r="H3" s="5" t="s">
        <v>2</v>
      </c>
      <c r="I3" s="5" t="s">
        <v>2</v>
      </c>
      <c r="J3" s="5" t="s">
        <v>2</v>
      </c>
      <c r="K3" s="5" t="s">
        <v>2</v>
      </c>
    </row>
    <row r="4" spans="1:11" ht="12.75">
      <c r="A4" s="2"/>
      <c r="B4" s="11">
        <v>2003</v>
      </c>
      <c r="C4" s="11">
        <v>2004</v>
      </c>
      <c r="D4" s="11">
        <v>2005</v>
      </c>
      <c r="E4" s="11">
        <v>2006</v>
      </c>
      <c r="F4" s="11">
        <v>2007</v>
      </c>
      <c r="G4" s="11">
        <v>2008</v>
      </c>
      <c r="H4" s="11">
        <v>2009</v>
      </c>
      <c r="I4" s="11">
        <v>2010</v>
      </c>
      <c r="J4" s="11">
        <v>2011</v>
      </c>
      <c r="K4" s="11">
        <v>2012</v>
      </c>
    </row>
    <row r="5" spans="1:11" ht="12.75">
      <c r="A5" s="2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22" t="s">
        <v>4</v>
      </c>
      <c r="B6" s="23">
        <f>6903-B15</f>
        <v>4643</v>
      </c>
      <c r="C6" s="23">
        <f>6312-2400</f>
        <v>3912</v>
      </c>
      <c r="D6" s="23">
        <f>7022-2805</f>
        <v>4217</v>
      </c>
      <c r="E6" s="23">
        <f>7009-E15</f>
        <v>4031</v>
      </c>
      <c r="F6" s="23">
        <f>7016-F15</f>
        <v>4053</v>
      </c>
      <c r="G6" s="23">
        <f>7828-2985</f>
        <v>4843</v>
      </c>
      <c r="H6" s="23">
        <f>9427-5083</f>
        <v>4344</v>
      </c>
      <c r="I6" s="23">
        <f>11259-7143</f>
        <v>4116</v>
      </c>
      <c r="J6" s="23">
        <f>11282-J15</f>
        <v>4054</v>
      </c>
      <c r="K6" s="23">
        <f>2339-9-4+1688</f>
        <v>4014</v>
      </c>
    </row>
    <row r="7" spans="1:11" ht="12.75">
      <c r="A7" s="20" t="s">
        <v>9</v>
      </c>
      <c r="B7" s="21"/>
      <c r="C7" s="21"/>
      <c r="D7" s="21"/>
      <c r="E7" s="21"/>
      <c r="F7" s="21"/>
      <c r="G7" s="21">
        <v>753</v>
      </c>
      <c r="H7" s="21">
        <v>1622</v>
      </c>
      <c r="I7" s="21">
        <v>1632</v>
      </c>
      <c r="J7" s="21">
        <v>1660</v>
      </c>
      <c r="K7" s="21">
        <v>1688</v>
      </c>
    </row>
    <row r="8" spans="1:11" ht="12.75">
      <c r="A8" s="20" t="s">
        <v>11</v>
      </c>
      <c r="B8" s="21"/>
      <c r="C8" s="21"/>
      <c r="D8" s="21"/>
      <c r="E8" s="21"/>
      <c r="F8" s="21">
        <f>158+94+21</f>
        <v>273</v>
      </c>
      <c r="G8" s="21">
        <f>162+87+22</f>
        <v>271</v>
      </c>
      <c r="H8" s="21">
        <f>164+143+22</f>
        <v>329</v>
      </c>
      <c r="I8" s="21">
        <f>168+217+44+22</f>
        <v>451</v>
      </c>
      <c r="J8" s="21">
        <f>206+208+49+22</f>
        <v>485</v>
      </c>
      <c r="K8" s="21">
        <f>279+181+23</f>
        <v>483</v>
      </c>
    </row>
    <row r="9" spans="1:11" ht="12.75">
      <c r="A9" s="20" t="s">
        <v>12</v>
      </c>
      <c r="B9" s="21"/>
      <c r="C9" s="21"/>
      <c r="D9" s="21"/>
      <c r="E9" s="21"/>
      <c r="F9" s="21">
        <f>46+20+255+209</f>
        <v>530</v>
      </c>
      <c r="G9" s="21">
        <f>46+23+264+277</f>
        <v>610</v>
      </c>
      <c r="H9" s="21">
        <f>46+31+268+270</f>
        <v>615</v>
      </c>
      <c r="I9" s="21">
        <f>47+32+270+262</f>
        <v>611</v>
      </c>
      <c r="J9" s="21">
        <f>48+32+274+236</f>
        <v>590</v>
      </c>
      <c r="K9" s="21">
        <f>49+33+279+243-9</f>
        <v>595</v>
      </c>
    </row>
    <row r="10" spans="1:11" ht="12.75">
      <c r="A10" s="24" t="s">
        <v>13</v>
      </c>
      <c r="B10" s="23">
        <v>9</v>
      </c>
      <c r="C10" s="23">
        <v>8</v>
      </c>
      <c r="D10" s="23">
        <v>8</v>
      </c>
      <c r="E10" s="23">
        <v>8</v>
      </c>
      <c r="F10" s="23">
        <v>8</v>
      </c>
      <c r="G10" s="23">
        <v>8</v>
      </c>
      <c r="H10" s="23">
        <v>8</v>
      </c>
      <c r="I10" s="23">
        <v>9</v>
      </c>
      <c r="J10" s="23">
        <v>9</v>
      </c>
      <c r="K10" s="23">
        <v>9</v>
      </c>
    </row>
    <row r="11" spans="1:11" ht="12.75">
      <c r="A11" s="24" t="s">
        <v>14</v>
      </c>
      <c r="B11" s="23">
        <v>240</v>
      </c>
      <c r="C11" s="23">
        <v>300</v>
      </c>
      <c r="D11" s="23">
        <v>485</v>
      </c>
      <c r="E11" s="23">
        <v>649</v>
      </c>
      <c r="F11" s="23">
        <v>583</v>
      </c>
      <c r="G11" s="23">
        <v>646</v>
      </c>
      <c r="H11" s="23">
        <v>150</v>
      </c>
      <c r="I11" s="23"/>
      <c r="J11" s="23"/>
      <c r="K11" s="23"/>
    </row>
    <row r="12" spans="1:11" ht="12.75">
      <c r="A12" s="24" t="s">
        <v>15</v>
      </c>
      <c r="B12" s="23"/>
      <c r="C12" s="23"/>
      <c r="D12" s="23"/>
      <c r="E12" s="23"/>
      <c r="F12" s="23"/>
      <c r="G12" s="23"/>
      <c r="H12" s="23"/>
      <c r="I12" s="23"/>
      <c r="J12" s="23">
        <v>2</v>
      </c>
      <c r="K12" s="23">
        <v>4</v>
      </c>
    </row>
    <row r="13" spans="1:11" ht="12.75">
      <c r="A13" s="25" t="s">
        <v>0</v>
      </c>
      <c r="B13" s="26">
        <f aca="true" t="shared" si="0" ref="B13:I13">+B6+B10+B11+B12</f>
        <v>4892</v>
      </c>
      <c r="C13" s="26">
        <f t="shared" si="0"/>
        <v>4220</v>
      </c>
      <c r="D13" s="26">
        <f t="shared" si="0"/>
        <v>4710</v>
      </c>
      <c r="E13" s="26">
        <f t="shared" si="0"/>
        <v>4688</v>
      </c>
      <c r="F13" s="26">
        <f t="shared" si="0"/>
        <v>4644</v>
      </c>
      <c r="G13" s="26">
        <f t="shared" si="0"/>
        <v>5497</v>
      </c>
      <c r="H13" s="26">
        <f t="shared" si="0"/>
        <v>4502</v>
      </c>
      <c r="I13" s="26">
        <f t="shared" si="0"/>
        <v>4125</v>
      </c>
      <c r="J13" s="26">
        <f>+J6+J10+J11+J12</f>
        <v>4065</v>
      </c>
      <c r="K13" s="26">
        <f>+K6+K10+K11+K12</f>
        <v>4027</v>
      </c>
    </row>
    <row r="14" spans="1:11" ht="6.75" customHeight="1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27" t="s">
        <v>5</v>
      </c>
      <c r="B15" s="23">
        <v>2260</v>
      </c>
      <c r="C15" s="23">
        <v>2400</v>
      </c>
      <c r="D15" s="23">
        <v>2805</v>
      </c>
      <c r="E15" s="23">
        <v>2978</v>
      </c>
      <c r="F15" s="23">
        <v>2963</v>
      </c>
      <c r="G15" s="23">
        <v>2985</v>
      </c>
      <c r="H15" s="23">
        <v>5083</v>
      </c>
      <c r="I15" s="23">
        <v>7143</v>
      </c>
      <c r="J15" s="23">
        <v>7228</v>
      </c>
      <c r="K15" s="23">
        <v>7367</v>
      </c>
    </row>
    <row r="16" spans="1:11" ht="12.7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s="7" customFormat="1" ht="12.75">
      <c r="A17" s="28" t="s">
        <v>1</v>
      </c>
      <c r="B17" s="29">
        <f aca="true" t="shared" si="1" ref="B17:J17">+B13+B15</f>
        <v>7152</v>
      </c>
      <c r="C17" s="29">
        <f t="shared" si="1"/>
        <v>6620</v>
      </c>
      <c r="D17" s="29">
        <f t="shared" si="1"/>
        <v>7515</v>
      </c>
      <c r="E17" s="29">
        <f t="shared" si="1"/>
        <v>7666</v>
      </c>
      <c r="F17" s="29">
        <f t="shared" si="1"/>
        <v>7607</v>
      </c>
      <c r="G17" s="29">
        <f t="shared" si="1"/>
        <v>8482</v>
      </c>
      <c r="H17" s="29">
        <f t="shared" si="1"/>
        <v>9585</v>
      </c>
      <c r="I17" s="29">
        <f t="shared" si="1"/>
        <v>11268</v>
      </c>
      <c r="J17" s="29">
        <f t="shared" si="1"/>
        <v>11293</v>
      </c>
      <c r="K17" s="29">
        <f>+K15+K13</f>
        <v>11394</v>
      </c>
    </row>
    <row r="18" spans="3:5" ht="12.75">
      <c r="C18" s="10"/>
      <c r="D18" s="10"/>
      <c r="E18" s="10"/>
    </row>
    <row r="19" ht="12.75">
      <c r="A19" s="14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32" ht="12.75">
      <c r="A32" t="s">
        <v>8</v>
      </c>
    </row>
    <row r="33" ht="12.75">
      <c r="A33" t="s">
        <v>7</v>
      </c>
    </row>
  </sheetData>
  <sheetProtection/>
  <hyperlinks>
    <hyperlink ref="A17" location="'fitti con Palazzo Giustizia'!A1" display="'fitti con Palazzo Giustizia'!A1"/>
  </hyperlinks>
  <printOptions horizontalCentered="1"/>
  <pageMargins left="0.33" right="0.26" top="0.984251968503937" bottom="0.984251968503937" header="0.5118110236220472" footer="0.2362204724409449"/>
  <pageSetup horizontalDpi="600" verticalDpi="600" orientation="landscape" paperSize="9" scale="130" r:id="rId1"/>
  <headerFooter alignWithMargins="0">
    <oddFooter>&amp;C&amp;"Arial,Grassetto"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27.28125" style="0" bestFit="1" customWidth="1"/>
  </cols>
  <sheetData>
    <row r="1" spans="2:11" ht="12.75">
      <c r="B1" s="17">
        <f>+TAVOLA!B4</f>
        <v>2003</v>
      </c>
      <c r="C1" s="17">
        <f>+TAVOLA!C4</f>
        <v>2004</v>
      </c>
      <c r="D1" s="17">
        <f>+TAVOLA!D4</f>
        <v>2005</v>
      </c>
      <c r="E1" s="17">
        <f>+TAVOLA!E4</f>
        <v>2006</v>
      </c>
      <c r="F1" s="17">
        <f>+TAVOLA!F4</f>
        <v>2007</v>
      </c>
      <c r="G1" s="17">
        <f>+TAVOLA!G4</f>
        <v>2008</v>
      </c>
      <c r="H1" s="17">
        <f>+TAVOLA!H4</f>
        <v>2009</v>
      </c>
      <c r="I1" s="17">
        <f>+TAVOLA!I4</f>
        <v>2010</v>
      </c>
      <c r="J1" s="17">
        <f>+TAVOLA!J4</f>
        <v>2011</v>
      </c>
      <c r="K1" s="17">
        <f>+TAVOLA!K4</f>
        <v>2012</v>
      </c>
    </row>
    <row r="2" spans="1:11" ht="12.75">
      <c r="A2" t="s">
        <v>10</v>
      </c>
      <c r="B2" s="10">
        <f>+TAVOLA!B6-TAVOLA!B7+TAVOLA!B10+TAVOLA!B11+TAVOLA!B12</f>
        <v>4892</v>
      </c>
      <c r="C2" s="10">
        <f>+TAVOLA!C6-TAVOLA!C7+TAVOLA!C10+TAVOLA!C11+TAVOLA!C12</f>
        <v>4220</v>
      </c>
      <c r="D2" s="10">
        <f>+TAVOLA!D6-TAVOLA!D7+TAVOLA!D10+TAVOLA!D11+TAVOLA!D12</f>
        <v>4710</v>
      </c>
      <c r="E2" s="10">
        <f>+TAVOLA!E6-TAVOLA!E7+TAVOLA!E10+TAVOLA!E11+TAVOLA!E12</f>
        <v>4688</v>
      </c>
      <c r="F2" s="10">
        <f>+TAVOLA!F6-TAVOLA!F7+TAVOLA!F10+TAVOLA!F11+TAVOLA!F12</f>
        <v>4644</v>
      </c>
      <c r="G2" s="10">
        <f>+TAVOLA!G6-TAVOLA!G7+TAVOLA!G10+TAVOLA!G11+TAVOLA!G12</f>
        <v>4744</v>
      </c>
      <c r="H2" s="10">
        <f>+TAVOLA!H6-TAVOLA!H7+TAVOLA!H10+TAVOLA!H11+TAVOLA!H12</f>
        <v>2880</v>
      </c>
      <c r="I2" s="10">
        <f>+TAVOLA!I6-TAVOLA!I7+TAVOLA!I10+TAVOLA!I11+TAVOLA!I12</f>
        <v>2493</v>
      </c>
      <c r="J2" s="10">
        <f>+TAVOLA!J6-TAVOLA!J7+TAVOLA!J10+TAVOLA!J11+TAVOLA!J12</f>
        <v>2405</v>
      </c>
      <c r="K2" s="10">
        <f>+TAVOLA!K6-TAVOLA!K7+TAVOLA!K10+TAVOLA!K11+TAVOLA!K12</f>
        <v>2339</v>
      </c>
    </row>
    <row r="3" spans="1:11" ht="12.75">
      <c r="A3" t="s">
        <v>6</v>
      </c>
      <c r="B3" s="10"/>
      <c r="C3" s="10"/>
      <c r="D3" s="10"/>
      <c r="E3" s="10"/>
      <c r="F3" s="10"/>
      <c r="G3" s="10">
        <f>+TAVOLA!G7</f>
        <v>753</v>
      </c>
      <c r="H3" s="10">
        <f>+TAVOLA!H7</f>
        <v>1622</v>
      </c>
      <c r="I3" s="10">
        <f>+TAVOLA!I7</f>
        <v>1632</v>
      </c>
      <c r="J3" s="10">
        <f>+TAVOLA!J7</f>
        <v>1660</v>
      </c>
      <c r="K3" s="10">
        <f>+TAVOLA!K7</f>
        <v>1688</v>
      </c>
    </row>
    <row r="4" spans="1:11" ht="12.75">
      <c r="A4" t="s">
        <v>5</v>
      </c>
      <c r="B4" s="1">
        <f>+TAVOLA!B15</f>
        <v>2260</v>
      </c>
      <c r="C4" s="1">
        <f>+TAVOLA!C15</f>
        <v>2400</v>
      </c>
      <c r="D4" s="1">
        <f>+TAVOLA!D15</f>
        <v>2805</v>
      </c>
      <c r="E4" s="1">
        <f>+TAVOLA!E15</f>
        <v>2978</v>
      </c>
      <c r="F4" s="1">
        <f>+TAVOLA!F15</f>
        <v>2963</v>
      </c>
      <c r="G4" s="1">
        <f>+TAVOLA!G15</f>
        <v>2985</v>
      </c>
      <c r="H4" s="1">
        <f>+TAVOLA!H15</f>
        <v>5083</v>
      </c>
      <c r="I4" s="1">
        <f>+TAVOLA!I15</f>
        <v>7143</v>
      </c>
      <c r="J4" s="1">
        <f>+TAVOLA!J15</f>
        <v>7228</v>
      </c>
      <c r="K4" s="1">
        <f>+TAVOLA!K15</f>
        <v>7367</v>
      </c>
    </row>
    <row r="5" spans="2:11" ht="12.75">
      <c r="B5" s="17"/>
      <c r="C5" s="17"/>
      <c r="D5" s="17"/>
      <c r="E5" s="17"/>
      <c r="F5" s="17"/>
      <c r="G5" s="17"/>
      <c r="H5" s="17"/>
      <c r="I5" s="17"/>
      <c r="J5" s="17"/>
      <c r="K5" s="10"/>
    </row>
    <row r="6" ht="12.75">
      <c r="B6" s="15"/>
    </row>
    <row r="7" ht="12.75">
      <c r="B7" s="15"/>
    </row>
    <row r="8" spans="2:4" ht="12.75">
      <c r="B8" s="15"/>
      <c r="D8" s="15"/>
    </row>
    <row r="9" spans="2:4" ht="12.75">
      <c r="B9" s="15"/>
      <c r="D9" s="15"/>
    </row>
    <row r="10" spans="2:4" ht="12.75">
      <c r="B10" s="15"/>
      <c r="D10" s="15"/>
    </row>
    <row r="11" spans="2:3" ht="12.75">
      <c r="B11" s="15"/>
      <c r="C11" s="15"/>
    </row>
    <row r="12" spans="2:4" ht="12.75">
      <c r="B12" s="15"/>
      <c r="D12" s="15"/>
    </row>
    <row r="13" spans="1:4" ht="12.75">
      <c r="A13" s="16"/>
      <c r="B13" s="15"/>
      <c r="C13" s="16"/>
      <c r="D13" s="16"/>
    </row>
  </sheetData>
  <sheetProtection/>
  <printOptions/>
  <pageMargins left="2.04" right="0" top="1.45" bottom="0.984251968503937" header="0.5118110236220472" footer="0.5118110236220472"/>
  <pageSetup horizontalDpi="300" verticalDpi="300" orientation="landscape" paperSize="9" r:id="rId2"/>
  <headerFooter alignWithMargins="0">
    <oddHeader>&amp;CFITTI
SERIE STORICA 1997-2004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Raffaella Corsini</cp:lastModifiedBy>
  <cp:lastPrinted>2011-04-14T10:19:37Z</cp:lastPrinted>
  <dcterms:created xsi:type="dcterms:W3CDTF">2000-02-17T08:42:46Z</dcterms:created>
  <dcterms:modified xsi:type="dcterms:W3CDTF">2013-04-12T09:35:45Z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